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530" windowHeight="7170"/>
  </bookViews>
  <sheets>
    <sheet name="Hoja1" sheetId="3" r:id="rId1"/>
  </sheets>
  <calcPr calcId="145621"/>
</workbook>
</file>

<file path=xl/calcChain.xml><?xml version="1.0" encoding="utf-8"?>
<calcChain xmlns="http://schemas.openxmlformats.org/spreadsheetml/2006/main">
  <c r="D43" i="3" l="1"/>
  <c r="F85" i="3"/>
  <c r="I85" i="3" s="1"/>
  <c r="F84" i="3"/>
  <c r="I84" i="3" s="1"/>
  <c r="F83" i="3"/>
  <c r="I83" i="3" s="1"/>
  <c r="F82" i="3"/>
  <c r="I82" i="3" s="1"/>
  <c r="H81" i="3"/>
  <c r="G81" i="3"/>
  <c r="E81" i="3"/>
  <c r="D81" i="3"/>
  <c r="F79" i="3"/>
  <c r="I79" i="3" s="1"/>
  <c r="F78" i="3"/>
  <c r="I78" i="3" s="1"/>
  <c r="F77" i="3"/>
  <c r="I77" i="3" s="1"/>
  <c r="F76" i="3"/>
  <c r="I76" i="3" s="1"/>
  <c r="F75" i="3"/>
  <c r="I75" i="3" s="1"/>
  <c r="F74" i="3"/>
  <c r="I74" i="3" s="1"/>
  <c r="F73" i="3"/>
  <c r="I73" i="3" s="1"/>
  <c r="F72" i="3"/>
  <c r="I72" i="3" s="1"/>
  <c r="F71" i="3"/>
  <c r="I71" i="3" s="1"/>
  <c r="H70" i="3"/>
  <c r="G70" i="3"/>
  <c r="E70" i="3"/>
  <c r="D70" i="3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F62" i="3"/>
  <c r="I62" i="3" s="1"/>
  <c r="H61" i="3"/>
  <c r="G61" i="3"/>
  <c r="E61" i="3"/>
  <c r="D61" i="3"/>
  <c r="F59" i="3"/>
  <c r="I59" i="3" s="1"/>
  <c r="F58" i="3"/>
  <c r="I58" i="3" s="1"/>
  <c r="F57" i="3"/>
  <c r="I57" i="3" s="1"/>
  <c r="F56" i="3"/>
  <c r="I56" i="3" s="1"/>
  <c r="F55" i="3"/>
  <c r="I55" i="3" s="1"/>
  <c r="F54" i="3"/>
  <c r="I54" i="3" s="1"/>
  <c r="F53" i="3"/>
  <c r="I53" i="3" s="1"/>
  <c r="F52" i="3"/>
  <c r="I52" i="3" s="1"/>
  <c r="H51" i="3"/>
  <c r="G51" i="3"/>
  <c r="E51" i="3"/>
  <c r="D51" i="3"/>
  <c r="F47" i="3"/>
  <c r="I47" i="3" s="1"/>
  <c r="F46" i="3"/>
  <c r="I46" i="3" s="1"/>
  <c r="F45" i="3"/>
  <c r="I45" i="3" s="1"/>
  <c r="F44" i="3"/>
  <c r="I44" i="3" s="1"/>
  <c r="H43" i="3"/>
  <c r="G43" i="3"/>
  <c r="E43" i="3"/>
  <c r="I41" i="3"/>
  <c r="F41" i="3"/>
  <c r="F40" i="3"/>
  <c r="I40" i="3" s="1"/>
  <c r="F39" i="3"/>
  <c r="I39" i="3" s="1"/>
  <c r="I38" i="3"/>
  <c r="F38" i="3"/>
  <c r="F37" i="3"/>
  <c r="I37" i="3" s="1"/>
  <c r="F36" i="3"/>
  <c r="I36" i="3" s="1"/>
  <c r="I35" i="3"/>
  <c r="F35" i="3"/>
  <c r="F34" i="3"/>
  <c r="I34" i="3" s="1"/>
  <c r="F33" i="3"/>
  <c r="I33" i="3" s="1"/>
  <c r="H32" i="3"/>
  <c r="G32" i="3"/>
  <c r="E32" i="3"/>
  <c r="D32" i="3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H23" i="3"/>
  <c r="G23" i="3"/>
  <c r="E23" i="3"/>
  <c r="D23" i="3"/>
  <c r="F21" i="3"/>
  <c r="I21" i="3" s="1"/>
  <c r="F20" i="3"/>
  <c r="I20" i="3" s="1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H13" i="3"/>
  <c r="G13" i="3"/>
  <c r="E13" i="3"/>
  <c r="D13" i="3"/>
  <c r="H49" i="3" l="1"/>
  <c r="E49" i="3"/>
  <c r="G49" i="3"/>
  <c r="F61" i="3"/>
  <c r="I61" i="3" s="1"/>
  <c r="F51" i="3"/>
  <c r="I51" i="3" s="1"/>
  <c r="G12" i="3"/>
  <c r="E12" i="3"/>
  <c r="F81" i="3"/>
  <c r="I81" i="3" s="1"/>
  <c r="F43" i="3"/>
  <c r="I43" i="3" s="1"/>
  <c r="F32" i="3"/>
  <c r="I32" i="3" s="1"/>
  <c r="H12" i="3"/>
  <c r="H87" i="3" s="1"/>
  <c r="F13" i="3"/>
  <c r="I13" i="3" s="1"/>
  <c r="F23" i="3"/>
  <c r="I23" i="3" s="1"/>
  <c r="D49" i="3"/>
  <c r="F70" i="3"/>
  <c r="I70" i="3" s="1"/>
  <c r="D12" i="3"/>
  <c r="F49" i="3" l="1"/>
  <c r="I49" i="3"/>
  <c r="E87" i="3"/>
  <c r="G87" i="3"/>
  <c r="D87" i="3"/>
  <c r="F12" i="3"/>
  <c r="I12" i="3" l="1"/>
  <c r="I87" i="3" s="1"/>
  <c r="F87" i="3"/>
</calcChain>
</file>

<file path=xl/sharedStrings.xml><?xml version="1.0" encoding="utf-8"?>
<sst xmlns="http://schemas.openxmlformats.org/spreadsheetml/2006/main" count="92" uniqueCount="57">
  <si>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</si>
  <si>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</si>
  <si>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</si>
  <si>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</si>
  <si>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</si>
  <si>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</si>
  <si>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</si>
  <si>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</si>
  <si>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</si>
  <si>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</si>
  <si>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</si>
  <si>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</si>
  <si>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</si>
  <si>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</si>
  <si>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ESTADO ANALÍTICO DEL EJERCICIO DEL PRESUPUESTO DE EGRESOS</t>
  </si>
  <si>
    <t>CLASIFICACIÓN FUNCIONAL (FINALIDAD Y FUNCIÓN)</t>
  </si>
  <si>
    <t>GASTO NO ETIQUETADO</t>
  </si>
  <si>
    <t>I</t>
  </si>
  <si>
    <t>GASTO  ETIQUETADO</t>
  </si>
  <si>
    <t>II</t>
  </si>
  <si>
    <t>TOTAL DEL GASTO</t>
  </si>
  <si>
    <t>A</t>
  </si>
  <si>
    <t>B</t>
  </si>
  <si>
    <t>C</t>
  </si>
  <si>
    <t>D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</si>
  <si>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</si>
  <si>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</si>
  <si>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</si>
  <si>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</si>
  <si>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</si>
  <si>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</si>
  <si>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</si>
  <si>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</si>
  <si>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</si>
  <si>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</si>
  <si>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</si>
  <si>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</si>
  <si>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Otras Industrias y Otros Asuntos Económicos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</si>
  <si>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</si>
  <si>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</si>
  <si>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</si>
  <si>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</si>
  <si>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</si>
  <si>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</si>
  <si>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</si>
  <si>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</si>
  <si>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</si>
  <si>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</si>
  <si>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</si>
  <si>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</si>
  <si>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</si>
  <si>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</si>
  <si>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</si>
  <si>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Transacciones de la Deuda Publica / Costo Financiero de la    Deuda</t>
  </si>
  <si>
    <t>MUNICIPIO TLAJOMULCO DE ZÚÑIGA</t>
  </si>
  <si>
    <t>DEL 01 DE ENERO AL 30 DE JUNIO DE 2019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</si>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</sst>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36"/>
      <color theme="1"/>
      <name val="C39HrP24DhTt"/>
    </font>
    <font>
      <sz val="9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2" borderId="0" xfId="0" applyFont="1" applyFill="1"/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44" fontId="6" fillId="4" borderId="12" xfId="6" applyFont="1" applyFill="1" applyBorder="1" applyAlignment="1">
      <alignment horizontal="right" vertical="top"/>
    </xf>
    <xf numFmtId="44" fontId="5" fillId="2" borderId="12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vertical="center"/>
    </xf>
    <xf numFmtId="0" fontId="13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2" fillId="0" borderId="0" xfId="0" applyFont="1" applyFill="1"/>
    <xf numFmtId="0" fontId="6" fillId="5" borderId="5" xfId="0" applyFont="1" applyFill="1" applyBorder="1" applyAlignment="1">
      <alignment horizontal="left"/>
    </xf>
    <xf numFmtId="44" fontId="6" fillId="5" borderId="12" xfId="0" applyNumberFormat="1" applyFont="1" applyFill="1" applyBorder="1" applyAlignment="1">
      <alignment vertical="center" wrapText="1"/>
    </xf>
    <xf numFmtId="44" fontId="6" fillId="5" borderId="12" xfId="6" applyFont="1" applyFill="1" applyBorder="1" applyAlignment="1">
      <alignment horizontal="right" vertical="top"/>
    </xf>
    <xf numFmtId="0" fontId="12" fillId="5" borderId="6" xfId="0" applyFont="1" applyFill="1" applyBorder="1" applyAlignment="1">
      <alignment horizontal="right"/>
    </xf>
    <xf numFmtId="3" fontId="12" fillId="5" borderId="1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44" fontId="5" fillId="2" borderId="10" xfId="6" applyFont="1" applyFill="1" applyBorder="1" applyAlignment="1" applyProtection="1">
      <alignment horizontal="right" vertical="top"/>
      <protection locked="0"/>
    </xf>
    <xf numFmtId="0" fontId="13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44" fontId="6" fillId="5" borderId="11" xfId="0" applyNumberFormat="1" applyFont="1" applyFill="1" applyBorder="1" applyAlignment="1">
      <alignment vertical="center" wrapText="1"/>
    </xf>
    <xf numFmtId="44" fontId="6" fillId="5" borderId="11" xfId="6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3" fontId="5" fillId="2" borderId="8" xfId="0" applyNumberFormat="1" applyFont="1" applyFill="1" applyBorder="1" applyAlignment="1" applyProtection="1">
      <alignment horizontal="right" vertical="top"/>
    </xf>
    <xf numFmtId="3" fontId="5" fillId="2" borderId="9" xfId="0" applyNumberFormat="1" applyFont="1" applyFill="1" applyBorder="1" applyAlignment="1" applyProtection="1">
      <alignment horizontal="righ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0" fontId="14" fillId="0" borderId="0" xfId="0" applyFont="1"/>
    <xf numFmtId="164" fontId="10" fillId="3" borderId="7" xfId="1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44" fontId="5" fillId="4" borderId="12" xfId="6" applyFont="1" applyFill="1" applyBorder="1" applyAlignment="1" applyProtection="1">
      <alignment horizontal="right" vertical="top"/>
      <protection locked="0"/>
    </xf>
    <xf numFmtId="44" fontId="5" fillId="4" borderId="10" xfId="6" applyFont="1" applyFill="1" applyBorder="1" applyAlignment="1" applyProtection="1">
      <alignment horizontal="right" vertical="top"/>
      <protection locked="0"/>
    </xf>
    <xf numFmtId="0" fontId="6" fillId="3" borderId="10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44" fontId="6" fillId="3" borderId="12" xfId="6" applyFont="1" applyFill="1" applyBorder="1" applyAlignment="1">
      <alignment horizontal="right" vertical="top"/>
    </xf>
    <xf numFmtId="44" fontId="6" fillId="3" borderId="12" xfId="6" applyFont="1" applyFill="1" applyBorder="1" applyAlignment="1" applyProtection="1">
      <alignment horizontal="right" vertical="top"/>
    </xf>
    <xf numFmtId="0" fontId="2" fillId="2" borderId="0" xfId="0" applyFont="1" applyFill="1"/>
    <xf numFmtId="0" fontId="2" fillId="2" borderId="0" xfId="0" applyFont="1" applyFill="1" applyBorder="1"/>
    <xf numFmtId="164" fontId="3" fillId="2" borderId="0" xfId="1" applyNumberFormat="1" applyFont="1" applyFill="1" applyBorder="1" applyAlignment="1" applyProtection="1">
      <alignment horizontal="center" vertical="center"/>
    </xf>
    <xf numFmtId="164" fontId="9" fillId="2" borderId="0" xfId="1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horizontal="center"/>
    </xf>
    <xf numFmtId="44" fontId="2" fillId="2" borderId="0" xfId="6" applyFont="1" applyFill="1" applyBorder="1" applyAlignment="1">
      <alignment horizontal="center"/>
    </xf>
    <xf numFmtId="42" fontId="14" fillId="2" borderId="0" xfId="0" applyNumberFormat="1" applyFont="1" applyFill="1" applyBorder="1"/>
    <xf numFmtId="0" fontId="14" fillId="2" borderId="0" xfId="0" applyFont="1" applyFill="1"/>
    <xf numFmtId="42" fontId="14" fillId="2" borderId="0" xfId="0" applyNumberFormat="1" applyFont="1" applyFill="1"/>
    <xf numFmtId="42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/>
    <xf numFmtId="42" fontId="14" fillId="2" borderId="0" xfId="0" applyNumberFormat="1" applyFont="1" applyFill="1" applyBorder="1" applyAlignment="1"/>
    <xf numFmtId="44" fontId="6" fillId="3" borderId="12" xfId="0" applyNumberFormat="1" applyFont="1" applyFill="1" applyBorder="1" applyAlignment="1">
      <alignment vertical="top" wrapText="1"/>
    </xf>
    <xf numFmtId="164" fontId="9" fillId="2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42" fontId="17" fillId="2" borderId="0" xfId="0" applyNumberFormat="1" applyFont="1" applyFill="1" applyBorder="1" applyAlignment="1">
      <alignment horizontal="center"/>
    </xf>
    <xf numFmtId="42" fontId="15" fillId="2" borderId="0" xfId="0" applyNumberFormat="1" applyFont="1" applyFill="1" applyBorder="1" applyAlignment="1">
      <alignment horizontal="center" vertical="center"/>
    </xf>
    <xf numFmtId="42" fontId="14" fillId="2" borderId="0" xfId="0" applyNumberFormat="1" applyFont="1" applyFill="1" applyBorder="1" applyAlignment="1">
      <alignment horizontal="center"/>
    </xf>
    <xf numFmtId="42" fontId="11" fillId="2" borderId="0" xfId="0" applyNumberFormat="1" applyFont="1" applyFill="1"/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zoomScale="90" zoomScaleNormal="90" workbookViewId="0">
      <selection activeCell="G92" sqref="G92:H92"/>
    </sheetView>
  </sheetViews>
  <sheetFormatPr baseColWidth="10" defaultRowHeight="15"/>
  <cols>
    <col min="1" max="1" width="1.7109375" customWidth="1"/>
    <col min="2" max="2" width="2.42578125" customWidth="1"/>
    <col min="3" max="3" width="44.85546875" customWidth="1"/>
    <col min="4" max="4" width="22.42578125" customWidth="1"/>
    <col min="5" max="5" width="21.28515625" customWidth="1"/>
    <col min="6" max="6" width="21.85546875" customWidth="1"/>
    <col min="7" max="7" width="22" customWidth="1"/>
    <col min="8" max="8" width="21.85546875" customWidth="1"/>
    <col min="9" max="9" width="20" customWidth="1"/>
  </cols>
  <sheetData>
    <row r="1" spans="1:11" s="1" customFormat="1" ht="6.75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1" s="5" customFormat="1" ht="7.5" customHeight="1">
      <c r="A2" s="49"/>
      <c r="B2" s="50"/>
      <c r="C2" s="50"/>
      <c r="D2" s="50"/>
      <c r="E2" s="50"/>
      <c r="F2" s="50"/>
      <c r="G2" s="50"/>
      <c r="H2" s="50"/>
      <c r="I2" s="50"/>
      <c r="J2" s="49"/>
    </row>
    <row r="3" spans="1:11" s="5" customFormat="1" ht="23.25" customHeight="1">
      <c r="A3" s="49"/>
      <c r="B3" s="62" t="s">
        <v>54</v>
      </c>
      <c r="C3" s="62"/>
      <c r="D3" s="62"/>
      <c r="E3" s="62"/>
      <c r="F3" s="62"/>
      <c r="G3" s="62"/>
      <c r="H3" s="62"/>
      <c r="I3" s="62"/>
      <c r="J3" s="51"/>
      <c r="K3" s="11"/>
    </row>
    <row r="4" spans="1:11" s="6" customFormat="1" ht="15.75">
      <c r="A4" s="49"/>
      <c r="B4" s="62" t="s">
        <v>14</v>
      </c>
      <c r="C4" s="62"/>
      <c r="D4" s="62"/>
      <c r="E4" s="62"/>
      <c r="F4" s="62"/>
      <c r="G4" s="62"/>
      <c r="H4" s="62"/>
      <c r="I4" s="62"/>
      <c r="J4" s="49"/>
    </row>
    <row r="5" spans="1:11" s="6" customFormat="1" ht="15.75">
      <c r="A5" s="49"/>
      <c r="B5" s="62" t="s">
        <v>15</v>
      </c>
      <c r="C5" s="62"/>
      <c r="D5" s="62"/>
      <c r="E5" s="62"/>
      <c r="F5" s="62"/>
      <c r="G5" s="62"/>
      <c r="H5" s="62"/>
      <c r="I5" s="62"/>
      <c r="J5" s="49"/>
    </row>
    <row r="6" spans="1:11" s="6" customFormat="1" ht="15.75">
      <c r="A6" s="49"/>
      <c r="B6" s="62"/>
      <c r="C6" s="62"/>
      <c r="D6" s="62"/>
      <c r="E6" s="62"/>
      <c r="F6" s="62"/>
      <c r="G6" s="62"/>
      <c r="H6" s="62"/>
      <c r="I6" s="62"/>
      <c r="J6" s="49"/>
    </row>
    <row r="7" spans="1:11" s="6" customFormat="1" ht="15.75">
      <c r="A7" s="49"/>
      <c r="B7" s="62" t="s">
        <v>55</v>
      </c>
      <c r="C7" s="62"/>
      <c r="D7" s="62"/>
      <c r="E7" s="62"/>
      <c r="F7" s="62"/>
      <c r="G7" s="62"/>
      <c r="H7" s="62"/>
      <c r="I7" s="62"/>
      <c r="J7" s="49"/>
    </row>
    <row r="8" spans="1:11" s="1" customFormat="1" ht="14.25">
      <c r="A8" s="48"/>
      <c r="B8" s="2"/>
      <c r="C8" s="2"/>
      <c r="D8" s="2"/>
      <c r="E8" s="2"/>
      <c r="F8" s="2"/>
      <c r="G8" s="2"/>
      <c r="H8" s="2"/>
      <c r="I8" s="2"/>
      <c r="J8" s="48"/>
    </row>
    <row r="9" spans="1:11" s="1" customFormat="1" ht="14.25">
      <c r="A9" s="48"/>
      <c r="B9" s="63" t="s">
        <v>0</v>
      </c>
      <c r="C9" s="64"/>
      <c r="D9" s="69" t="s">
        <v>1</v>
      </c>
      <c r="E9" s="70"/>
      <c r="F9" s="70"/>
      <c r="G9" s="70"/>
      <c r="H9" s="71"/>
      <c r="I9" s="72" t="s">
        <v>2</v>
      </c>
      <c r="J9" s="48"/>
    </row>
    <row r="10" spans="1:11" s="1" customFormat="1" ht="27.75" customHeight="1">
      <c r="A10" s="48"/>
      <c r="B10" s="65"/>
      <c r="C10" s="66"/>
      <c r="D10" s="37" t="s">
        <v>3</v>
      </c>
      <c r="E10" s="7" t="s">
        <v>4</v>
      </c>
      <c r="F10" s="37" t="s">
        <v>5</v>
      </c>
      <c r="G10" s="37" t="s">
        <v>6</v>
      </c>
      <c r="H10" s="37" t="s">
        <v>7</v>
      </c>
      <c r="I10" s="73"/>
      <c r="J10" s="48"/>
    </row>
    <row r="11" spans="1:11" s="1" customFormat="1" ht="14.25">
      <c r="A11" s="48"/>
      <c r="B11" s="67"/>
      <c r="C11" s="68"/>
      <c r="D11" s="37">
        <v>1</v>
      </c>
      <c r="E11" s="37">
        <v>2</v>
      </c>
      <c r="F11" s="37" t="s">
        <v>8</v>
      </c>
      <c r="G11" s="37">
        <v>4</v>
      </c>
      <c r="H11" s="37">
        <v>5</v>
      </c>
      <c r="I11" s="8" t="s">
        <v>9</v>
      </c>
      <c r="J11" s="48"/>
    </row>
    <row r="12" spans="1:11" s="1" customFormat="1" ht="27.75" customHeight="1">
      <c r="A12" s="48"/>
      <c r="B12" s="12" t="s">
        <v>17</v>
      </c>
      <c r="C12" s="13" t="s">
        <v>16</v>
      </c>
      <c r="D12" s="16">
        <f>D13+D23+D32+D43</f>
        <v>1040972293.1</v>
      </c>
      <c r="E12" s="16">
        <f>E13+E23+E32+E43</f>
        <v>355709113.75</v>
      </c>
      <c r="F12" s="17">
        <f>D12+E12</f>
        <v>1396681406.8499999</v>
      </c>
      <c r="G12" s="16">
        <f t="shared" ref="G12:H12" si="0">G13+G23+G32+G43</f>
        <v>977953727.52999973</v>
      </c>
      <c r="H12" s="16">
        <f t="shared" si="0"/>
        <v>896140630.76999998</v>
      </c>
      <c r="I12" s="16">
        <f>F12-G12</f>
        <v>418727679.32000017</v>
      </c>
      <c r="J12" s="48"/>
    </row>
    <row r="13" spans="1:11" s="1" customFormat="1" ht="14.25" customHeight="1">
      <c r="A13" s="48"/>
      <c r="B13" s="44" t="s">
        <v>21</v>
      </c>
      <c r="C13" s="45" t="s">
        <v>10</v>
      </c>
      <c r="D13" s="46">
        <f>SUM(D14:D21)</f>
        <v>827412069.22000003</v>
      </c>
      <c r="E13" s="46">
        <f>SUM(E14:E21)</f>
        <v>126390486</v>
      </c>
      <c r="F13" s="46">
        <f>D13+E13</f>
        <v>953802555.22000003</v>
      </c>
      <c r="G13" s="46">
        <f t="shared" ref="G13:H13" si="1">SUM(G14:G21)</f>
        <v>773072196.37999988</v>
      </c>
      <c r="H13" s="46">
        <f t="shared" si="1"/>
        <v>706599831.74000001</v>
      </c>
      <c r="I13" s="46">
        <f>F13-G13</f>
        <v>180730358.84000015</v>
      </c>
      <c r="J13" s="48"/>
    </row>
    <row r="14" spans="1:11" s="1" customFormat="1" ht="15" customHeight="1">
      <c r="A14" s="48"/>
      <c r="B14" s="39">
        <v>1.1000000000000001</v>
      </c>
      <c r="C14" s="38" t="s">
        <v>25</v>
      </c>
      <c r="D14" s="10">
        <v>0</v>
      </c>
      <c r="E14" s="10">
        <v>0</v>
      </c>
      <c r="F14" s="42">
        <f>D14+E14</f>
        <v>0</v>
      </c>
      <c r="G14" s="10">
        <v>0</v>
      </c>
      <c r="H14" s="10">
        <v>0</v>
      </c>
      <c r="I14" s="9">
        <f t="shared" ref="I14:I21" si="2">F14-G14</f>
        <v>0</v>
      </c>
      <c r="J14" s="48"/>
    </row>
    <row r="15" spans="1:11" s="1" customFormat="1" ht="15" customHeight="1">
      <c r="A15" s="48"/>
      <c r="B15" s="40">
        <v>1.2</v>
      </c>
      <c r="C15" s="38" t="s">
        <v>26</v>
      </c>
      <c r="D15" s="10">
        <v>755760</v>
      </c>
      <c r="E15" s="10">
        <v>18300</v>
      </c>
      <c r="F15" s="42">
        <f t="shared" ref="F15:F21" si="3">D15+E15</f>
        <v>774060</v>
      </c>
      <c r="G15" s="10">
        <v>73420</v>
      </c>
      <c r="H15" s="10">
        <v>73420</v>
      </c>
      <c r="I15" s="9">
        <f t="shared" si="2"/>
        <v>700640</v>
      </c>
      <c r="J15" s="48"/>
    </row>
    <row r="16" spans="1:11" s="1" customFormat="1" ht="15" customHeight="1">
      <c r="A16" s="48"/>
      <c r="B16" s="39">
        <v>1.3</v>
      </c>
      <c r="C16" s="38" t="s">
        <v>27</v>
      </c>
      <c r="D16" s="10">
        <v>773943005.74000001</v>
      </c>
      <c r="E16" s="10">
        <v>113287407.78</v>
      </c>
      <c r="F16" s="42">
        <f t="shared" si="3"/>
        <v>887230413.51999998</v>
      </c>
      <c r="G16" s="10">
        <v>724374725.12</v>
      </c>
      <c r="H16" s="10">
        <v>664630873.22000003</v>
      </c>
      <c r="I16" s="9">
        <f t="shared" si="2"/>
        <v>162855688.39999998</v>
      </c>
      <c r="J16" s="48"/>
    </row>
    <row r="17" spans="1:10" s="1" customFormat="1" ht="15" customHeight="1">
      <c r="A17" s="48"/>
      <c r="B17" s="39">
        <v>1.4</v>
      </c>
      <c r="C17" s="38" t="s">
        <v>28</v>
      </c>
      <c r="D17" s="10">
        <v>0</v>
      </c>
      <c r="E17" s="10">
        <v>0</v>
      </c>
      <c r="F17" s="42">
        <f t="shared" si="3"/>
        <v>0</v>
      </c>
      <c r="G17" s="10">
        <v>0</v>
      </c>
      <c r="H17" s="10">
        <v>0</v>
      </c>
      <c r="I17" s="9">
        <f t="shared" si="2"/>
        <v>0</v>
      </c>
      <c r="J17" s="48"/>
    </row>
    <row r="18" spans="1:10" s="1" customFormat="1" ht="15" customHeight="1">
      <c r="A18" s="48"/>
      <c r="B18" s="39">
        <v>1.5</v>
      </c>
      <c r="C18" s="38" t="s">
        <v>29</v>
      </c>
      <c r="D18" s="10">
        <v>27380296.32</v>
      </c>
      <c r="E18" s="10">
        <v>4877890.22</v>
      </c>
      <c r="F18" s="42">
        <f t="shared" si="3"/>
        <v>32258186.539999999</v>
      </c>
      <c r="G18" s="10">
        <v>27569339.559999999</v>
      </c>
      <c r="H18" s="10">
        <v>26235177.84</v>
      </c>
      <c r="I18" s="9">
        <f t="shared" si="2"/>
        <v>4688846.9800000004</v>
      </c>
      <c r="J18" s="48"/>
    </row>
    <row r="19" spans="1:10" s="1" customFormat="1" ht="15" customHeight="1">
      <c r="A19" s="48"/>
      <c r="B19" s="39">
        <v>1.6</v>
      </c>
      <c r="C19" s="38" t="s">
        <v>30</v>
      </c>
      <c r="D19" s="10">
        <v>0</v>
      </c>
      <c r="E19" s="10">
        <v>0</v>
      </c>
      <c r="F19" s="42">
        <f t="shared" si="3"/>
        <v>0</v>
      </c>
      <c r="G19" s="10">
        <v>0</v>
      </c>
      <c r="H19" s="10">
        <v>0</v>
      </c>
      <c r="I19" s="9">
        <f t="shared" si="2"/>
        <v>0</v>
      </c>
      <c r="J19" s="48"/>
    </row>
    <row r="20" spans="1:10" s="1" customFormat="1" ht="15" customHeight="1">
      <c r="A20" s="48"/>
      <c r="B20" s="39">
        <v>1.7</v>
      </c>
      <c r="C20" s="38" t="s">
        <v>31</v>
      </c>
      <c r="D20" s="10">
        <v>15507465.6</v>
      </c>
      <c r="E20" s="10">
        <v>5604188</v>
      </c>
      <c r="F20" s="42">
        <f t="shared" si="3"/>
        <v>21111653.600000001</v>
      </c>
      <c r="G20" s="10">
        <v>13751432.16</v>
      </c>
      <c r="H20" s="10">
        <v>11916964.789999999</v>
      </c>
      <c r="I20" s="9">
        <f t="shared" si="2"/>
        <v>7360221.4400000013</v>
      </c>
      <c r="J20" s="48"/>
    </row>
    <row r="21" spans="1:10" s="1" customFormat="1" ht="15" customHeight="1">
      <c r="A21" s="48"/>
      <c r="B21" s="39">
        <v>1.8</v>
      </c>
      <c r="C21" s="38" t="s">
        <v>32</v>
      </c>
      <c r="D21" s="10">
        <v>9825541.5600000005</v>
      </c>
      <c r="E21" s="10">
        <v>2602700</v>
      </c>
      <c r="F21" s="42">
        <f t="shared" si="3"/>
        <v>12428241.560000001</v>
      </c>
      <c r="G21" s="10">
        <v>7303279.54</v>
      </c>
      <c r="H21" s="10">
        <v>3743395.89</v>
      </c>
      <c r="I21" s="9">
        <f t="shared" si="2"/>
        <v>5124962.0200000005</v>
      </c>
      <c r="J21" s="48"/>
    </row>
    <row r="22" spans="1:10" s="1" customFormat="1" ht="6" customHeight="1">
      <c r="A22" s="48"/>
      <c r="B22" s="20"/>
      <c r="C22" s="21"/>
      <c r="D22" s="3"/>
      <c r="E22" s="3"/>
      <c r="F22" s="3"/>
      <c r="G22" s="3"/>
      <c r="H22" s="3"/>
      <c r="I22" s="3"/>
      <c r="J22" s="48"/>
    </row>
    <row r="23" spans="1:10" s="1" customFormat="1" ht="14.25" customHeight="1">
      <c r="A23" s="48"/>
      <c r="B23" s="45" t="s">
        <v>22</v>
      </c>
      <c r="C23" s="45" t="s">
        <v>11</v>
      </c>
      <c r="D23" s="46">
        <f t="shared" ref="D23:H23" si="4">SUM(D24:D30)</f>
        <v>196502409.16</v>
      </c>
      <c r="E23" s="46">
        <f t="shared" si="4"/>
        <v>51107356.88000001</v>
      </c>
      <c r="F23" s="46">
        <f>D23+E23</f>
        <v>247609766.04000002</v>
      </c>
      <c r="G23" s="46">
        <f t="shared" si="4"/>
        <v>185719363.08999997</v>
      </c>
      <c r="H23" s="46">
        <f t="shared" si="4"/>
        <v>171151091.23000002</v>
      </c>
      <c r="I23" s="46">
        <f t="shared" ref="I23:I30" si="5">F23-G23</f>
        <v>61890402.950000048</v>
      </c>
      <c r="J23" s="48"/>
    </row>
    <row r="24" spans="1:10" s="1" customFormat="1" ht="15" customHeight="1">
      <c r="A24" s="48"/>
      <c r="B24" s="39">
        <v>2.1</v>
      </c>
      <c r="C24" s="38" t="s">
        <v>46</v>
      </c>
      <c r="D24" s="10">
        <v>93599.91</v>
      </c>
      <c r="E24" s="10">
        <v>0</v>
      </c>
      <c r="F24" s="42">
        <f t="shared" ref="F24:F30" si="6">D24+E24</f>
        <v>93599.91</v>
      </c>
      <c r="G24" s="10">
        <v>0</v>
      </c>
      <c r="H24" s="10">
        <v>0</v>
      </c>
      <c r="I24" s="9">
        <f t="shared" si="5"/>
        <v>93599.91</v>
      </c>
      <c r="J24" s="48"/>
    </row>
    <row r="25" spans="1:10" s="1" customFormat="1" ht="15" customHeight="1">
      <c r="A25" s="48"/>
      <c r="B25" s="39">
        <v>2.2000000000000002</v>
      </c>
      <c r="C25" s="38" t="s">
        <v>47</v>
      </c>
      <c r="D25" s="10">
        <v>119171222.90000001</v>
      </c>
      <c r="E25" s="10">
        <v>-27439351.52</v>
      </c>
      <c r="F25" s="42">
        <f t="shared" si="6"/>
        <v>91731871.38000001</v>
      </c>
      <c r="G25" s="10">
        <v>103804976.88</v>
      </c>
      <c r="H25" s="10">
        <v>98055772.140000001</v>
      </c>
      <c r="I25" s="9">
        <f t="shared" si="5"/>
        <v>-12073105.499999985</v>
      </c>
      <c r="J25" s="48"/>
    </row>
    <row r="26" spans="1:10" s="1" customFormat="1" ht="15" customHeight="1">
      <c r="A26" s="48"/>
      <c r="B26" s="39">
        <v>2.2999999999999998</v>
      </c>
      <c r="C26" s="38" t="s">
        <v>48</v>
      </c>
      <c r="D26" s="10">
        <v>6360249.5999999996</v>
      </c>
      <c r="E26" s="10">
        <v>1984000</v>
      </c>
      <c r="F26" s="42">
        <f t="shared" si="6"/>
        <v>8344249.5999999996</v>
      </c>
      <c r="G26" s="10">
        <v>7156835.4400000004</v>
      </c>
      <c r="H26" s="10">
        <v>3967687.81</v>
      </c>
      <c r="I26" s="9">
        <f t="shared" si="5"/>
        <v>1187414.1599999992</v>
      </c>
      <c r="J26" s="48"/>
    </row>
    <row r="27" spans="1:10" s="1" customFormat="1" ht="15" customHeight="1">
      <c r="A27" s="48"/>
      <c r="B27" s="39">
        <v>2.4</v>
      </c>
      <c r="C27" s="38" t="s">
        <v>49</v>
      </c>
      <c r="D27" s="10">
        <v>29923897.489999998</v>
      </c>
      <c r="E27" s="10">
        <v>0</v>
      </c>
      <c r="F27" s="42">
        <f t="shared" si="6"/>
        <v>29923897.489999998</v>
      </c>
      <c r="G27" s="10">
        <v>32147075.789999999</v>
      </c>
      <c r="H27" s="10">
        <v>32147075.789999999</v>
      </c>
      <c r="I27" s="9">
        <f t="shared" si="5"/>
        <v>-2223178.3000000007</v>
      </c>
      <c r="J27" s="48"/>
    </row>
    <row r="28" spans="1:10" s="1" customFormat="1" ht="15" customHeight="1">
      <c r="A28" s="48"/>
      <c r="B28" s="39">
        <v>2.5</v>
      </c>
      <c r="C28" s="38" t="s">
        <v>50</v>
      </c>
      <c r="D28" s="10">
        <v>281280</v>
      </c>
      <c r="E28" s="10">
        <v>120000</v>
      </c>
      <c r="F28" s="42">
        <f t="shared" si="6"/>
        <v>401280</v>
      </c>
      <c r="G28" s="10">
        <v>0</v>
      </c>
      <c r="H28" s="10">
        <v>0</v>
      </c>
      <c r="I28" s="9">
        <f t="shared" si="5"/>
        <v>401280</v>
      </c>
      <c r="J28" s="48"/>
    </row>
    <row r="29" spans="1:10" s="1" customFormat="1" ht="15" customHeight="1">
      <c r="A29" s="48"/>
      <c r="B29" s="39">
        <v>2.6</v>
      </c>
      <c r="C29" s="38" t="s">
        <v>51</v>
      </c>
      <c r="D29" s="10">
        <v>3925236.48</v>
      </c>
      <c r="E29" s="10">
        <v>0</v>
      </c>
      <c r="F29" s="42">
        <f t="shared" si="6"/>
        <v>3925236.48</v>
      </c>
      <c r="G29" s="10">
        <v>50400</v>
      </c>
      <c r="H29" s="10">
        <v>9800</v>
      </c>
      <c r="I29" s="9">
        <f t="shared" si="5"/>
        <v>3874836.48</v>
      </c>
      <c r="J29" s="48"/>
    </row>
    <row r="30" spans="1:10" s="1" customFormat="1" ht="15" customHeight="1">
      <c r="A30" s="48"/>
      <c r="B30" s="39">
        <v>2.7</v>
      </c>
      <c r="C30" s="38" t="s">
        <v>52</v>
      </c>
      <c r="D30" s="10">
        <v>36746922.780000001</v>
      </c>
      <c r="E30" s="10">
        <v>76442708.400000006</v>
      </c>
      <c r="F30" s="42">
        <f t="shared" si="6"/>
        <v>113189631.18000001</v>
      </c>
      <c r="G30" s="10">
        <v>42560074.979999997</v>
      </c>
      <c r="H30" s="10">
        <v>36970755.490000002</v>
      </c>
      <c r="I30" s="9">
        <f t="shared" si="5"/>
        <v>70629556.200000018</v>
      </c>
      <c r="J30" s="48"/>
    </row>
    <row r="31" spans="1:10" s="1" customFormat="1" ht="6" customHeight="1">
      <c r="A31" s="48"/>
      <c r="B31" s="20"/>
      <c r="C31" s="21"/>
      <c r="D31" s="4"/>
      <c r="E31" s="4"/>
      <c r="F31" s="3"/>
      <c r="G31" s="4"/>
      <c r="H31" s="4"/>
      <c r="I31" s="4"/>
      <c r="J31" s="48"/>
    </row>
    <row r="32" spans="1:10" s="1" customFormat="1" ht="14.25" customHeight="1">
      <c r="A32" s="48"/>
      <c r="B32" s="45" t="s">
        <v>23</v>
      </c>
      <c r="C32" s="45" t="s">
        <v>12</v>
      </c>
      <c r="D32" s="46">
        <f t="shared" ref="D32:H32" si="7">SUM(D33:D41)</f>
        <v>17039094.719999999</v>
      </c>
      <c r="E32" s="46">
        <f t="shared" si="7"/>
        <v>177584195.09</v>
      </c>
      <c r="F32" s="46">
        <f>D32+E32</f>
        <v>194623289.81</v>
      </c>
      <c r="G32" s="46">
        <f t="shared" si="7"/>
        <v>18298710.059999999</v>
      </c>
      <c r="H32" s="46">
        <f t="shared" si="7"/>
        <v>17526249.800000001</v>
      </c>
      <c r="I32" s="46">
        <f t="shared" ref="I32:I41" si="8">F32-G32</f>
        <v>176324579.75</v>
      </c>
      <c r="J32" s="48"/>
    </row>
    <row r="33" spans="1:10" s="1" customFormat="1" ht="15" customHeight="1">
      <c r="A33" s="48"/>
      <c r="B33" s="39">
        <v>3.1</v>
      </c>
      <c r="C33" s="38" t="s">
        <v>38</v>
      </c>
      <c r="D33" s="10">
        <v>837600</v>
      </c>
      <c r="E33" s="10">
        <v>-214028</v>
      </c>
      <c r="F33" s="42">
        <f t="shared" ref="F33:F41" si="9">D33+E33</f>
        <v>623572</v>
      </c>
      <c r="G33" s="10">
        <v>30972</v>
      </c>
      <c r="H33" s="10">
        <v>30972</v>
      </c>
      <c r="I33" s="9">
        <f t="shared" si="8"/>
        <v>592600</v>
      </c>
      <c r="J33" s="48"/>
    </row>
    <row r="34" spans="1:10" s="1" customFormat="1" ht="15" customHeight="1">
      <c r="A34" s="48"/>
      <c r="B34" s="39">
        <v>3.2</v>
      </c>
      <c r="C34" s="38" t="s">
        <v>39</v>
      </c>
      <c r="D34" s="10">
        <v>1440000</v>
      </c>
      <c r="E34" s="10">
        <v>0</v>
      </c>
      <c r="F34" s="42">
        <f t="shared" si="9"/>
        <v>1440000</v>
      </c>
      <c r="G34" s="10">
        <v>0</v>
      </c>
      <c r="H34" s="10">
        <v>0</v>
      </c>
      <c r="I34" s="9">
        <f t="shared" si="8"/>
        <v>1440000</v>
      </c>
      <c r="J34" s="48"/>
    </row>
    <row r="35" spans="1:10" s="1" customFormat="1" ht="15" customHeight="1">
      <c r="A35" s="48"/>
      <c r="B35" s="39">
        <v>3.3</v>
      </c>
      <c r="C35" s="38" t="s">
        <v>40</v>
      </c>
      <c r="D35" s="10">
        <v>0</v>
      </c>
      <c r="E35" s="10">
        <v>0</v>
      </c>
      <c r="F35" s="42">
        <f t="shared" si="9"/>
        <v>0</v>
      </c>
      <c r="G35" s="10">
        <v>0</v>
      </c>
      <c r="H35" s="10">
        <v>0</v>
      </c>
      <c r="I35" s="9">
        <f t="shared" si="8"/>
        <v>0</v>
      </c>
      <c r="J35" s="48"/>
    </row>
    <row r="36" spans="1:10" s="1" customFormat="1" ht="15" customHeight="1">
      <c r="A36" s="48"/>
      <c r="B36" s="39">
        <v>3.4</v>
      </c>
      <c r="C36" s="38" t="s">
        <v>41</v>
      </c>
      <c r="D36" s="10">
        <v>1835094.72</v>
      </c>
      <c r="E36" s="10">
        <v>182985782.77000001</v>
      </c>
      <c r="F36" s="42">
        <f t="shared" si="9"/>
        <v>184820877.49000001</v>
      </c>
      <c r="G36" s="10">
        <v>5587718.0599999996</v>
      </c>
      <c r="H36" s="10">
        <v>5350117.8</v>
      </c>
      <c r="I36" s="9">
        <f t="shared" si="8"/>
        <v>179233159.43000001</v>
      </c>
      <c r="J36" s="48"/>
    </row>
    <row r="37" spans="1:10" s="1" customFormat="1" ht="15" customHeight="1">
      <c r="A37" s="48"/>
      <c r="B37" s="39">
        <v>3.5</v>
      </c>
      <c r="C37" s="38" t="s">
        <v>42</v>
      </c>
      <c r="D37" s="10">
        <v>7200000</v>
      </c>
      <c r="E37" s="10">
        <v>-15000000</v>
      </c>
      <c r="F37" s="42">
        <f t="shared" si="9"/>
        <v>-7800000</v>
      </c>
      <c r="G37" s="10">
        <v>0</v>
      </c>
      <c r="H37" s="10">
        <v>0</v>
      </c>
      <c r="I37" s="9">
        <f t="shared" si="8"/>
        <v>-7800000</v>
      </c>
      <c r="J37" s="48"/>
    </row>
    <row r="38" spans="1:10" s="1" customFormat="1" ht="15" customHeight="1">
      <c r="A38" s="48"/>
      <c r="B38" s="39">
        <v>3.6</v>
      </c>
      <c r="C38" s="38" t="s">
        <v>43</v>
      </c>
      <c r="D38" s="10">
        <v>0</v>
      </c>
      <c r="E38" s="10">
        <v>0</v>
      </c>
      <c r="F38" s="42">
        <f t="shared" si="9"/>
        <v>0</v>
      </c>
      <c r="G38" s="10">
        <v>0</v>
      </c>
      <c r="H38" s="10">
        <v>0</v>
      </c>
      <c r="I38" s="9">
        <f t="shared" si="8"/>
        <v>0</v>
      </c>
      <c r="J38" s="48"/>
    </row>
    <row r="39" spans="1:10" s="1" customFormat="1" ht="15" customHeight="1">
      <c r="A39" s="48"/>
      <c r="B39" s="39">
        <v>3.7</v>
      </c>
      <c r="C39" s="38" t="s">
        <v>44</v>
      </c>
      <c r="D39" s="10">
        <v>2889600</v>
      </c>
      <c r="E39" s="10">
        <v>-710000</v>
      </c>
      <c r="F39" s="42">
        <f t="shared" si="9"/>
        <v>2179600</v>
      </c>
      <c r="G39" s="10">
        <v>2156500</v>
      </c>
      <c r="H39" s="10">
        <v>1675000</v>
      </c>
      <c r="I39" s="9">
        <f t="shared" si="8"/>
        <v>23100</v>
      </c>
      <c r="J39" s="48"/>
    </row>
    <row r="40" spans="1:10" s="1" customFormat="1" ht="15" customHeight="1">
      <c r="A40" s="48"/>
      <c r="B40" s="39">
        <v>3.8</v>
      </c>
      <c r="C40" s="38" t="s">
        <v>45</v>
      </c>
      <c r="D40" s="10">
        <v>2836800</v>
      </c>
      <c r="E40" s="10">
        <v>10522440.32</v>
      </c>
      <c r="F40" s="42">
        <f t="shared" si="9"/>
        <v>13359240.32</v>
      </c>
      <c r="G40" s="10">
        <v>10523520</v>
      </c>
      <c r="H40" s="10">
        <v>10470160</v>
      </c>
      <c r="I40" s="9">
        <f t="shared" si="8"/>
        <v>2835720.3200000003</v>
      </c>
      <c r="J40" s="48"/>
    </row>
    <row r="41" spans="1:10" s="1" customFormat="1" ht="15" customHeight="1">
      <c r="A41" s="48"/>
      <c r="B41" s="39">
        <v>3.9</v>
      </c>
      <c r="C41" s="38" t="s">
        <v>37</v>
      </c>
      <c r="D41" s="10">
        <v>0</v>
      </c>
      <c r="E41" s="10">
        <v>0</v>
      </c>
      <c r="F41" s="42">
        <f t="shared" si="9"/>
        <v>0</v>
      </c>
      <c r="G41" s="10">
        <v>0</v>
      </c>
      <c r="H41" s="10">
        <v>0</v>
      </c>
      <c r="I41" s="9">
        <f t="shared" si="8"/>
        <v>0</v>
      </c>
      <c r="J41" s="48"/>
    </row>
    <row r="42" spans="1:10" s="1" customFormat="1" ht="6" customHeight="1">
      <c r="A42" s="48"/>
      <c r="B42" s="20"/>
      <c r="C42" s="21"/>
      <c r="D42" s="4"/>
      <c r="E42" s="4"/>
      <c r="F42" s="4"/>
      <c r="G42" s="4"/>
      <c r="H42" s="4"/>
      <c r="I42" s="4"/>
      <c r="J42" s="48"/>
    </row>
    <row r="43" spans="1:10" s="1" customFormat="1" ht="14.25" customHeight="1">
      <c r="A43" s="48"/>
      <c r="B43" s="45" t="s">
        <v>24</v>
      </c>
      <c r="C43" s="45" t="s">
        <v>13</v>
      </c>
      <c r="D43" s="61">
        <f>SUM(D44:D47)</f>
        <v>18720</v>
      </c>
      <c r="E43" s="46">
        <f t="shared" ref="E43:H43" si="10">SUM(E44:E47)</f>
        <v>627075.78</v>
      </c>
      <c r="F43" s="46">
        <f>D43+E43</f>
        <v>645795.78</v>
      </c>
      <c r="G43" s="47">
        <f t="shared" si="10"/>
        <v>863458</v>
      </c>
      <c r="H43" s="46">
        <f t="shared" si="10"/>
        <v>863458</v>
      </c>
      <c r="I43" s="46">
        <f>IF(AND(F43&gt;=0,G43&gt;=0),(F43-G43),"-")</f>
        <v>-217662.21999999997</v>
      </c>
      <c r="J43" s="48"/>
    </row>
    <row r="44" spans="1:10" s="1" customFormat="1" ht="27" customHeight="1">
      <c r="A44" s="48"/>
      <c r="B44" s="39">
        <v>4.0999999999999996</v>
      </c>
      <c r="C44" s="38" t="s">
        <v>53</v>
      </c>
      <c r="D44" s="10">
        <v>18720</v>
      </c>
      <c r="E44" s="10">
        <v>627075.78</v>
      </c>
      <c r="F44" s="42">
        <f t="shared" ref="F44:F47" si="11">D44+E44</f>
        <v>645795.78</v>
      </c>
      <c r="G44" s="10">
        <v>863458</v>
      </c>
      <c r="H44" s="10">
        <v>863458</v>
      </c>
      <c r="I44" s="42">
        <f>IF(AND(F44&gt;=0,G44&gt;=0),(F44-G44),"-")</f>
        <v>-217662.21999999997</v>
      </c>
      <c r="J44" s="48"/>
    </row>
    <row r="45" spans="1:10" s="1" customFormat="1" ht="22.5" customHeight="1">
      <c r="A45" s="48"/>
      <c r="B45" s="39">
        <v>4.2</v>
      </c>
      <c r="C45" s="38" t="s">
        <v>34</v>
      </c>
      <c r="D45" s="10">
        <v>0</v>
      </c>
      <c r="E45" s="10">
        <v>0</v>
      </c>
      <c r="F45" s="42">
        <f t="shared" si="11"/>
        <v>0</v>
      </c>
      <c r="G45" s="10">
        <v>0</v>
      </c>
      <c r="H45" s="10">
        <v>0</v>
      </c>
      <c r="I45" s="42">
        <f>IF(AND(F45&gt;=0,G45&gt;=0),(F45-G45),"-")</f>
        <v>0</v>
      </c>
      <c r="J45" s="48"/>
    </row>
    <row r="46" spans="1:10" s="1" customFormat="1" ht="15" customHeight="1">
      <c r="A46" s="48"/>
      <c r="B46" s="39">
        <v>4.3</v>
      </c>
      <c r="C46" s="38" t="s">
        <v>35</v>
      </c>
      <c r="D46" s="10">
        <v>0</v>
      </c>
      <c r="E46" s="10">
        <v>0</v>
      </c>
      <c r="F46" s="42">
        <f t="shared" si="11"/>
        <v>0</v>
      </c>
      <c r="G46" s="10">
        <v>0</v>
      </c>
      <c r="H46" s="10">
        <v>0</v>
      </c>
      <c r="I46" s="42">
        <f>IF(AND(F46&gt;=0,G46&gt;=0),(F46-G46),"-")</f>
        <v>0</v>
      </c>
      <c r="J46" s="48"/>
    </row>
    <row r="47" spans="1:10" s="1" customFormat="1" ht="14.25" customHeight="1">
      <c r="A47" s="48"/>
      <c r="B47" s="41">
        <v>4.4000000000000004</v>
      </c>
      <c r="C47" s="38" t="s">
        <v>36</v>
      </c>
      <c r="D47" s="23">
        <v>0</v>
      </c>
      <c r="E47" s="23">
        <v>0</v>
      </c>
      <c r="F47" s="43">
        <f t="shared" si="11"/>
        <v>0</v>
      </c>
      <c r="G47" s="23">
        <v>0</v>
      </c>
      <c r="H47" s="23">
        <v>0</v>
      </c>
      <c r="I47" s="43">
        <f>IF(AND(F47&gt;=0,G47&gt;=0),(F47-G47),"-")</f>
        <v>0</v>
      </c>
      <c r="J47" s="48"/>
    </row>
    <row r="48" spans="1:10" s="1" customFormat="1" ht="14.25">
      <c r="A48" s="48"/>
      <c r="B48" s="28"/>
      <c r="C48" s="29"/>
      <c r="D48" s="30"/>
      <c r="E48" s="30"/>
      <c r="F48" s="30"/>
      <c r="G48" s="30"/>
      <c r="H48" s="30"/>
      <c r="I48" s="31"/>
      <c r="J48" s="48"/>
    </row>
    <row r="49" spans="1:10" s="1" customFormat="1" ht="26.25" customHeight="1">
      <c r="A49" s="48"/>
      <c r="B49" s="24" t="s">
        <v>19</v>
      </c>
      <c r="C49" s="25" t="s">
        <v>18</v>
      </c>
      <c r="D49" s="26">
        <f>D51+D61+D70+D81</f>
        <v>191515003.28</v>
      </c>
      <c r="E49" s="26">
        <f>E51+E61+E70+E81</f>
        <v>66498191.939999998</v>
      </c>
      <c r="F49" s="27">
        <f>D49+E49</f>
        <v>258013195.22</v>
      </c>
      <c r="G49" s="26">
        <f>G51+G61+G70+G81</f>
        <v>155011391.53999999</v>
      </c>
      <c r="H49" s="26">
        <f>H51+H61+H70+H81</f>
        <v>138145767.5</v>
      </c>
      <c r="I49" s="26">
        <f>F49-G49</f>
        <v>103001803.68000001</v>
      </c>
      <c r="J49" s="48"/>
    </row>
    <row r="50" spans="1:10" s="1" customFormat="1" ht="14.25" hidden="1" customHeight="1">
      <c r="A50" s="48"/>
      <c r="B50" s="22"/>
      <c r="C50" s="22"/>
      <c r="J50" s="48"/>
    </row>
    <row r="51" spans="1:10" s="1" customFormat="1" ht="15.75" customHeight="1">
      <c r="A51" s="48"/>
      <c r="B51" s="45" t="s">
        <v>21</v>
      </c>
      <c r="C51" s="45" t="s">
        <v>10</v>
      </c>
      <c r="D51" s="46">
        <f>SUM(D52:D59)</f>
        <v>21061717.620000001</v>
      </c>
      <c r="E51" s="46">
        <f>SUM(E52:E59)</f>
        <v>85762897.040000007</v>
      </c>
      <c r="F51" s="46">
        <f>D51+E51</f>
        <v>106824614.66000001</v>
      </c>
      <c r="G51" s="46">
        <f t="shared" ref="G51:H51" si="12">SUM(G52:G59)</f>
        <v>33339519.240000002</v>
      </c>
      <c r="H51" s="46">
        <f t="shared" si="12"/>
        <v>30612736.039999999</v>
      </c>
      <c r="I51" s="46">
        <f>IF(AND(F51&gt;=0,G51&gt;=0),(F51-G51),"-")</f>
        <v>73485095.420000017</v>
      </c>
      <c r="J51" s="48"/>
    </row>
    <row r="52" spans="1:10" s="1" customFormat="1" ht="15.75" customHeight="1">
      <c r="A52" s="48"/>
      <c r="B52" s="39">
        <v>1.1000000000000001</v>
      </c>
      <c r="C52" s="38" t="s">
        <v>25</v>
      </c>
      <c r="D52" s="10">
        <v>0</v>
      </c>
      <c r="E52" s="10">
        <v>0</v>
      </c>
      <c r="F52" s="42">
        <f>D52+E52</f>
        <v>0</v>
      </c>
      <c r="G52" s="10">
        <v>0</v>
      </c>
      <c r="H52" s="10">
        <v>0</v>
      </c>
      <c r="I52" s="42">
        <f>IF(AND(F52&gt;=0,G52&gt;=0),(F52-G52),"-")</f>
        <v>0</v>
      </c>
      <c r="J52" s="48"/>
    </row>
    <row r="53" spans="1:10" s="1" customFormat="1" ht="15.75" customHeight="1">
      <c r="A53" s="48"/>
      <c r="B53" s="39">
        <v>1.2</v>
      </c>
      <c r="C53" s="38" t="s">
        <v>26</v>
      </c>
      <c r="D53" s="10">
        <v>0</v>
      </c>
      <c r="E53" s="10">
        <v>0</v>
      </c>
      <c r="F53" s="42">
        <f t="shared" ref="F53:F59" si="13">D53+E53</f>
        <v>0</v>
      </c>
      <c r="G53" s="10">
        <v>0</v>
      </c>
      <c r="H53" s="10">
        <v>0</v>
      </c>
      <c r="I53" s="42">
        <f>IF(AND(F53&gt;=0,G53&gt;=0),(F53-G53),"-")</f>
        <v>0</v>
      </c>
      <c r="J53" s="48"/>
    </row>
    <row r="54" spans="1:10" s="1" customFormat="1" ht="15.75" customHeight="1">
      <c r="A54" s="48"/>
      <c r="B54" s="39">
        <v>1.3</v>
      </c>
      <c r="C54" s="38" t="s">
        <v>27</v>
      </c>
      <c r="D54" s="10">
        <v>20037589.620000001</v>
      </c>
      <c r="E54" s="10">
        <v>87613859.200000003</v>
      </c>
      <c r="F54" s="42">
        <f t="shared" si="13"/>
        <v>107651448.82000001</v>
      </c>
      <c r="G54" s="10">
        <v>27904806.350000001</v>
      </c>
      <c r="H54" s="10">
        <v>25178023.149999999</v>
      </c>
      <c r="I54" s="42">
        <f>IF(AND(F54&gt;=0,G54&gt;=0),(F54-G54),"-")</f>
        <v>79746642.469999999</v>
      </c>
      <c r="J54" s="48"/>
    </row>
    <row r="55" spans="1:10" s="1" customFormat="1" ht="15.75" customHeight="1">
      <c r="A55" s="48"/>
      <c r="B55" s="39">
        <v>1.4</v>
      </c>
      <c r="C55" s="38" t="s">
        <v>28</v>
      </c>
      <c r="D55" s="10">
        <v>0</v>
      </c>
      <c r="E55" s="10">
        <v>0</v>
      </c>
      <c r="F55" s="42">
        <f t="shared" si="13"/>
        <v>0</v>
      </c>
      <c r="G55" s="10">
        <v>0</v>
      </c>
      <c r="H55" s="10">
        <v>0</v>
      </c>
      <c r="I55" s="42">
        <f>IF(AND(F55&gt;=0,G55&gt;=0),(F55-G55),"-")</f>
        <v>0</v>
      </c>
      <c r="J55" s="48"/>
    </row>
    <row r="56" spans="1:10" s="1" customFormat="1" ht="15.75" customHeight="1">
      <c r="A56" s="48"/>
      <c r="B56" s="39">
        <v>1.5</v>
      </c>
      <c r="C56" s="38" t="s">
        <v>29</v>
      </c>
      <c r="D56" s="10">
        <v>0</v>
      </c>
      <c r="E56" s="10">
        <v>249037.84</v>
      </c>
      <c r="F56" s="42">
        <f t="shared" si="13"/>
        <v>249037.84</v>
      </c>
      <c r="G56" s="10">
        <v>5434712.8899999997</v>
      </c>
      <c r="H56" s="10">
        <v>5434712.8899999997</v>
      </c>
      <c r="I56" s="42">
        <f t="shared" ref="I56:I58" si="14">IF(AND(F56&gt;=0,G56&gt;=0),(F56-G56),"-")</f>
        <v>-5185675.05</v>
      </c>
      <c r="J56" s="48"/>
    </row>
    <row r="57" spans="1:10" s="1" customFormat="1" ht="15.75" customHeight="1">
      <c r="A57" s="48"/>
      <c r="B57" s="39">
        <v>1.6</v>
      </c>
      <c r="C57" s="38" t="s">
        <v>30</v>
      </c>
      <c r="D57" s="10">
        <v>0</v>
      </c>
      <c r="E57" s="10">
        <v>0</v>
      </c>
      <c r="F57" s="42">
        <f t="shared" si="13"/>
        <v>0</v>
      </c>
      <c r="G57" s="10">
        <v>0</v>
      </c>
      <c r="H57" s="10">
        <v>0</v>
      </c>
      <c r="I57" s="42">
        <f t="shared" si="14"/>
        <v>0</v>
      </c>
      <c r="J57" s="48"/>
    </row>
    <row r="58" spans="1:10" s="1" customFormat="1" ht="15.75" customHeight="1">
      <c r="A58" s="48"/>
      <c r="B58" s="39">
        <v>1.7</v>
      </c>
      <c r="C58" s="38" t="s">
        <v>31</v>
      </c>
      <c r="D58" s="10">
        <v>1024128</v>
      </c>
      <c r="E58" s="10">
        <v>-2100000</v>
      </c>
      <c r="F58" s="42">
        <f t="shared" si="13"/>
        <v>-1075872</v>
      </c>
      <c r="G58" s="10">
        <v>0</v>
      </c>
      <c r="H58" s="10">
        <v>0</v>
      </c>
      <c r="I58" s="42" t="str">
        <f t="shared" si="14"/>
        <v>-</v>
      </c>
      <c r="J58" s="48"/>
    </row>
    <row r="59" spans="1:10" s="1" customFormat="1" ht="15.75" customHeight="1">
      <c r="A59" s="48"/>
      <c r="B59" s="39">
        <v>1.8</v>
      </c>
      <c r="C59" s="38" t="s">
        <v>32</v>
      </c>
      <c r="D59" s="10">
        <v>0</v>
      </c>
      <c r="E59" s="10">
        <v>0</v>
      </c>
      <c r="F59" s="42">
        <f t="shared" si="13"/>
        <v>0</v>
      </c>
      <c r="G59" s="10">
        <v>0</v>
      </c>
      <c r="H59" s="10">
        <v>0</v>
      </c>
      <c r="I59" s="42">
        <f>IF(AND(F59&gt;=0,G59&gt;=0),(F59-G59),"-")</f>
        <v>0</v>
      </c>
      <c r="J59" s="48"/>
    </row>
    <row r="60" spans="1:10" s="1" customFormat="1" ht="6" customHeight="1">
      <c r="A60" s="48"/>
      <c r="B60" s="20"/>
      <c r="C60" s="21"/>
      <c r="D60" s="3"/>
      <c r="E60" s="3"/>
      <c r="F60" s="3"/>
      <c r="G60" s="3"/>
      <c r="H60" s="3"/>
      <c r="I60" s="3"/>
      <c r="J60" s="48"/>
    </row>
    <row r="61" spans="1:10" s="1" customFormat="1" ht="15.75" customHeight="1">
      <c r="A61" s="48"/>
      <c r="B61" s="45" t="s">
        <v>22</v>
      </c>
      <c r="C61" s="45" t="s">
        <v>11</v>
      </c>
      <c r="D61" s="46">
        <f t="shared" ref="D61:H61" si="15">SUM(D62:D68)</f>
        <v>95139251.439999998</v>
      </c>
      <c r="E61" s="46">
        <f t="shared" si="15"/>
        <v>-49256797.840000004</v>
      </c>
      <c r="F61" s="46">
        <f>D61+E61</f>
        <v>45882453.599999994</v>
      </c>
      <c r="G61" s="46">
        <f t="shared" si="15"/>
        <v>85177404.659999996</v>
      </c>
      <c r="H61" s="46">
        <f t="shared" si="15"/>
        <v>76633026.829999998</v>
      </c>
      <c r="I61" s="46">
        <f>IF(AND(F61&gt;=0,G61&gt;=0),(F61-G61),"-")</f>
        <v>-39294951.060000002</v>
      </c>
      <c r="J61" s="48"/>
    </row>
    <row r="62" spans="1:10" s="1" customFormat="1" ht="15.75" customHeight="1">
      <c r="A62" s="48"/>
      <c r="B62" s="39">
        <v>2.1</v>
      </c>
      <c r="C62" s="38" t="s">
        <v>46</v>
      </c>
      <c r="D62" s="10">
        <v>33600000</v>
      </c>
      <c r="E62" s="10">
        <v>10000000</v>
      </c>
      <c r="F62" s="42">
        <f t="shared" ref="F62:F68" si="16">D62+E62</f>
        <v>43600000</v>
      </c>
      <c r="G62" s="10">
        <v>48964304</v>
      </c>
      <c r="H62" s="10">
        <v>40533482.829999998</v>
      </c>
      <c r="I62" s="42">
        <f>IF(AND(F62&gt;=0,G62&gt;=0),(F62-G62),"-")</f>
        <v>-5364304</v>
      </c>
      <c r="J62" s="48"/>
    </row>
    <row r="63" spans="1:10" s="1" customFormat="1" ht="15.75" customHeight="1">
      <c r="A63" s="48"/>
      <c r="B63" s="39">
        <v>2.2000000000000002</v>
      </c>
      <c r="C63" s="38" t="s">
        <v>47</v>
      </c>
      <c r="D63" s="10">
        <v>55611251.439999998</v>
      </c>
      <c r="E63" s="10">
        <v>-48856797.840000004</v>
      </c>
      <c r="F63" s="42">
        <f t="shared" si="16"/>
        <v>6754453.599999994</v>
      </c>
      <c r="G63" s="10">
        <v>36099544</v>
      </c>
      <c r="H63" s="10">
        <v>36099544</v>
      </c>
      <c r="I63" s="42">
        <f>IF(AND(F63&gt;=0,G63&gt;=0),(F63-G63),"-")</f>
        <v>-29345090.400000006</v>
      </c>
      <c r="J63" s="48"/>
    </row>
    <row r="64" spans="1:10" s="1" customFormat="1" ht="15.75" customHeight="1">
      <c r="A64" s="48"/>
      <c r="B64" s="39">
        <v>2.2999999999999998</v>
      </c>
      <c r="C64" s="38" t="s">
        <v>48</v>
      </c>
      <c r="D64" s="10">
        <v>936000</v>
      </c>
      <c r="E64" s="10">
        <v>0</v>
      </c>
      <c r="F64" s="42">
        <f t="shared" si="16"/>
        <v>936000</v>
      </c>
      <c r="G64" s="10">
        <v>113556.66</v>
      </c>
      <c r="H64" s="10">
        <v>0</v>
      </c>
      <c r="I64" s="42">
        <f>IF(AND(F64&gt;=0,G64&gt;=0),(F64-G64),"-")</f>
        <v>822443.34</v>
      </c>
      <c r="J64" s="48"/>
    </row>
    <row r="65" spans="1:10" s="1" customFormat="1" ht="15.75" customHeight="1">
      <c r="A65" s="48"/>
      <c r="B65" s="39">
        <v>2.4</v>
      </c>
      <c r="C65" s="38" t="s">
        <v>49</v>
      </c>
      <c r="D65" s="10">
        <v>0</v>
      </c>
      <c r="E65" s="10">
        <v>0</v>
      </c>
      <c r="F65" s="42">
        <f t="shared" si="16"/>
        <v>0</v>
      </c>
      <c r="G65" s="10">
        <v>0</v>
      </c>
      <c r="H65" s="10">
        <v>0</v>
      </c>
      <c r="I65" s="42">
        <f>IF(AND(F65&gt;=0,G65&gt;=0),(F65-G65),"-")</f>
        <v>0</v>
      </c>
      <c r="J65" s="48"/>
    </row>
    <row r="66" spans="1:10" s="1" customFormat="1" ht="15.75" customHeight="1">
      <c r="A66" s="48"/>
      <c r="B66" s="39">
        <v>2.5</v>
      </c>
      <c r="C66" s="38" t="s">
        <v>50</v>
      </c>
      <c r="D66" s="10">
        <v>0</v>
      </c>
      <c r="E66" s="10">
        <v>0</v>
      </c>
      <c r="F66" s="42">
        <f t="shared" si="16"/>
        <v>0</v>
      </c>
      <c r="G66" s="10">
        <v>0</v>
      </c>
      <c r="H66" s="10">
        <v>0</v>
      </c>
      <c r="I66" s="42">
        <f t="shared" ref="I66:I68" si="17">IF(AND(F66&gt;=0,G66&gt;=0),(F66-G66),"-")</f>
        <v>0</v>
      </c>
      <c r="J66" s="48"/>
    </row>
    <row r="67" spans="1:10" s="1" customFormat="1" ht="15.75" customHeight="1">
      <c r="A67" s="48"/>
      <c r="B67" s="39">
        <v>2.6</v>
      </c>
      <c r="C67" s="38" t="s">
        <v>51</v>
      </c>
      <c r="D67" s="10">
        <v>0</v>
      </c>
      <c r="E67" s="10">
        <v>0</v>
      </c>
      <c r="F67" s="42">
        <f t="shared" si="16"/>
        <v>0</v>
      </c>
      <c r="G67" s="10">
        <v>0</v>
      </c>
      <c r="H67" s="10">
        <v>0</v>
      </c>
      <c r="I67" s="42">
        <f t="shared" si="17"/>
        <v>0</v>
      </c>
      <c r="J67" s="48"/>
    </row>
    <row r="68" spans="1:10" s="1" customFormat="1" ht="15.75" customHeight="1">
      <c r="A68" s="48"/>
      <c r="B68" s="39">
        <v>2.7</v>
      </c>
      <c r="C68" s="38" t="s">
        <v>52</v>
      </c>
      <c r="D68" s="10">
        <v>4992000</v>
      </c>
      <c r="E68" s="10">
        <v>-10400000</v>
      </c>
      <c r="F68" s="42">
        <f t="shared" si="16"/>
        <v>-5408000</v>
      </c>
      <c r="G68" s="10">
        <v>0</v>
      </c>
      <c r="H68" s="10">
        <v>0</v>
      </c>
      <c r="I68" s="42" t="str">
        <f t="shared" si="17"/>
        <v>-</v>
      </c>
      <c r="J68" s="48"/>
    </row>
    <row r="69" spans="1:10" s="1" customFormat="1" ht="6" customHeight="1">
      <c r="A69" s="48"/>
      <c r="B69" s="20"/>
      <c r="C69" s="21"/>
      <c r="D69" s="4"/>
      <c r="E69" s="4"/>
      <c r="F69" s="3"/>
      <c r="G69" s="4"/>
      <c r="H69" s="4"/>
      <c r="I69" s="4"/>
      <c r="J69" s="48"/>
    </row>
    <row r="70" spans="1:10" s="1" customFormat="1" ht="15.75" customHeight="1">
      <c r="A70" s="48"/>
      <c r="B70" s="45" t="s">
        <v>23</v>
      </c>
      <c r="C70" s="45" t="s">
        <v>12</v>
      </c>
      <c r="D70" s="46">
        <f t="shared" ref="D70:H70" si="18">SUM(D71:D79)</f>
        <v>47923200</v>
      </c>
      <c r="E70" s="46">
        <f t="shared" si="18"/>
        <v>31291678.800000001</v>
      </c>
      <c r="F70" s="46">
        <f>D70+E70</f>
        <v>79214878.799999997</v>
      </c>
      <c r="G70" s="46">
        <f t="shared" si="18"/>
        <v>17338571.850000001</v>
      </c>
      <c r="H70" s="46">
        <f t="shared" si="18"/>
        <v>11744108.84</v>
      </c>
      <c r="I70" s="46">
        <f t="shared" ref="I70:I79" si="19">IF(AND(F70&gt;=0,G70&gt;=0),(F70-G70),"-")</f>
        <v>61876306.949999996</v>
      </c>
      <c r="J70" s="48"/>
    </row>
    <row r="71" spans="1:10" s="1" customFormat="1" ht="15.75" customHeight="1">
      <c r="A71" s="48"/>
      <c r="B71" s="39">
        <v>3.1</v>
      </c>
      <c r="C71" s="38" t="s">
        <v>38</v>
      </c>
      <c r="D71" s="10">
        <v>0</v>
      </c>
      <c r="E71" s="10">
        <v>0</v>
      </c>
      <c r="F71" s="42">
        <f t="shared" ref="F71:F79" si="20">D71+E71</f>
        <v>0</v>
      </c>
      <c r="G71" s="10">
        <v>0</v>
      </c>
      <c r="H71" s="10">
        <v>0</v>
      </c>
      <c r="I71" s="42">
        <f t="shared" si="19"/>
        <v>0</v>
      </c>
      <c r="J71" s="48"/>
    </row>
    <row r="72" spans="1:10" s="1" customFormat="1" ht="15.75" customHeight="1">
      <c r="A72" s="48"/>
      <c r="B72" s="39">
        <v>3.2</v>
      </c>
      <c r="C72" s="38" t="s">
        <v>39</v>
      </c>
      <c r="D72" s="10">
        <v>0</v>
      </c>
      <c r="E72" s="10">
        <v>0</v>
      </c>
      <c r="F72" s="42">
        <f t="shared" si="20"/>
        <v>0</v>
      </c>
      <c r="G72" s="10">
        <v>0</v>
      </c>
      <c r="H72" s="10">
        <v>0</v>
      </c>
      <c r="I72" s="42">
        <f t="shared" si="19"/>
        <v>0</v>
      </c>
      <c r="J72" s="48"/>
    </row>
    <row r="73" spans="1:10" s="1" customFormat="1" ht="15.75" customHeight="1">
      <c r="A73" s="48"/>
      <c r="B73" s="39">
        <v>3.3</v>
      </c>
      <c r="C73" s="38" t="s">
        <v>40</v>
      </c>
      <c r="D73" s="10">
        <v>0</v>
      </c>
      <c r="E73" s="10">
        <v>0</v>
      </c>
      <c r="F73" s="42">
        <f t="shared" si="20"/>
        <v>0</v>
      </c>
      <c r="G73" s="10">
        <v>0</v>
      </c>
      <c r="H73" s="10">
        <v>0</v>
      </c>
      <c r="I73" s="42">
        <f t="shared" si="19"/>
        <v>0</v>
      </c>
      <c r="J73" s="48"/>
    </row>
    <row r="74" spans="1:10" s="1" customFormat="1" ht="15.75" customHeight="1">
      <c r="A74" s="48"/>
      <c r="B74" s="39">
        <v>3.4</v>
      </c>
      <c r="C74" s="38" t="s">
        <v>41</v>
      </c>
      <c r="D74" s="10">
        <v>47923200</v>
      </c>
      <c r="E74" s="10">
        <v>31291678.800000001</v>
      </c>
      <c r="F74" s="42">
        <f t="shared" si="20"/>
        <v>79214878.799999997</v>
      </c>
      <c r="G74" s="10">
        <v>17338571.850000001</v>
      </c>
      <c r="H74" s="10">
        <v>11744108.84</v>
      </c>
      <c r="I74" s="42">
        <f t="shared" si="19"/>
        <v>61876306.949999996</v>
      </c>
      <c r="J74" s="48"/>
    </row>
    <row r="75" spans="1:10" s="1" customFormat="1" ht="15.75" customHeight="1">
      <c r="A75" s="48"/>
      <c r="B75" s="39">
        <v>3.5</v>
      </c>
      <c r="C75" s="38" t="s">
        <v>42</v>
      </c>
      <c r="D75" s="10">
        <v>0</v>
      </c>
      <c r="E75" s="10">
        <v>0</v>
      </c>
      <c r="F75" s="42">
        <f t="shared" si="20"/>
        <v>0</v>
      </c>
      <c r="G75" s="10">
        <v>0</v>
      </c>
      <c r="H75" s="10">
        <v>0</v>
      </c>
      <c r="I75" s="9">
        <f t="shared" si="19"/>
        <v>0</v>
      </c>
      <c r="J75" s="48"/>
    </row>
    <row r="76" spans="1:10" s="1" customFormat="1" ht="15.75" customHeight="1">
      <c r="A76" s="48"/>
      <c r="B76" s="39">
        <v>3.6</v>
      </c>
      <c r="C76" s="38" t="s">
        <v>43</v>
      </c>
      <c r="D76" s="10">
        <v>0</v>
      </c>
      <c r="E76" s="10">
        <v>0</v>
      </c>
      <c r="F76" s="42">
        <f t="shared" si="20"/>
        <v>0</v>
      </c>
      <c r="G76" s="10">
        <v>0</v>
      </c>
      <c r="H76" s="10">
        <v>0</v>
      </c>
      <c r="I76" s="42">
        <f t="shared" si="19"/>
        <v>0</v>
      </c>
      <c r="J76" s="48"/>
    </row>
    <row r="77" spans="1:10" s="1" customFormat="1" ht="15.75" customHeight="1">
      <c r="A77" s="48"/>
      <c r="B77" s="39">
        <v>3.7</v>
      </c>
      <c r="C77" s="38" t="s">
        <v>44</v>
      </c>
      <c r="D77" s="10">
        <v>0</v>
      </c>
      <c r="E77" s="10">
        <v>0</v>
      </c>
      <c r="F77" s="42">
        <f t="shared" si="20"/>
        <v>0</v>
      </c>
      <c r="G77" s="10">
        <v>0</v>
      </c>
      <c r="H77" s="10">
        <v>0</v>
      </c>
      <c r="I77" s="42">
        <f t="shared" si="19"/>
        <v>0</v>
      </c>
      <c r="J77" s="48"/>
    </row>
    <row r="78" spans="1:10" s="1" customFormat="1" ht="15.75" customHeight="1">
      <c r="A78" s="48"/>
      <c r="B78" s="39">
        <v>3.8</v>
      </c>
      <c r="C78" s="38" t="s">
        <v>45</v>
      </c>
      <c r="D78" s="10">
        <v>0</v>
      </c>
      <c r="E78" s="10">
        <v>0</v>
      </c>
      <c r="F78" s="42">
        <f t="shared" si="20"/>
        <v>0</v>
      </c>
      <c r="G78" s="10">
        <v>0</v>
      </c>
      <c r="H78" s="10">
        <v>0</v>
      </c>
      <c r="I78" s="42">
        <f t="shared" si="19"/>
        <v>0</v>
      </c>
      <c r="J78" s="48"/>
    </row>
    <row r="79" spans="1:10" s="1" customFormat="1" ht="15.75" customHeight="1">
      <c r="A79" s="48"/>
      <c r="B79" s="39">
        <v>3.9</v>
      </c>
      <c r="C79" s="38" t="s">
        <v>37</v>
      </c>
      <c r="D79" s="10">
        <v>0</v>
      </c>
      <c r="E79" s="10">
        <v>0</v>
      </c>
      <c r="F79" s="42">
        <f t="shared" si="20"/>
        <v>0</v>
      </c>
      <c r="G79" s="10">
        <v>0</v>
      </c>
      <c r="H79" s="10">
        <v>0</v>
      </c>
      <c r="I79" s="42">
        <f t="shared" si="19"/>
        <v>0</v>
      </c>
      <c r="J79" s="48"/>
    </row>
    <row r="80" spans="1:10" s="1" customFormat="1" ht="6" customHeight="1">
      <c r="A80" s="48"/>
      <c r="B80" s="20"/>
      <c r="C80" s="21"/>
      <c r="D80" s="4"/>
      <c r="E80" s="4"/>
      <c r="F80" s="4"/>
      <c r="G80" s="4"/>
      <c r="H80" s="4"/>
      <c r="I80" s="4"/>
      <c r="J80" s="48"/>
    </row>
    <row r="81" spans="1:10" s="1" customFormat="1" ht="15.75" customHeight="1">
      <c r="A81" s="48"/>
      <c r="B81" s="45" t="s">
        <v>24</v>
      </c>
      <c r="C81" s="45" t="s">
        <v>13</v>
      </c>
      <c r="D81" s="46">
        <f>SUM(D82:D85)</f>
        <v>27390834.219999999</v>
      </c>
      <c r="E81" s="46">
        <f>SUM(E82:E85)</f>
        <v>-1299586.06</v>
      </c>
      <c r="F81" s="46">
        <f>D81+E81</f>
        <v>26091248.16</v>
      </c>
      <c r="G81" s="47">
        <f t="shared" ref="G81:H81" si="21">SUM(G82:G85)</f>
        <v>19155895.789999999</v>
      </c>
      <c r="H81" s="46">
        <f t="shared" si="21"/>
        <v>19155895.789999999</v>
      </c>
      <c r="I81" s="46">
        <f>IF(AND(F81&gt;=0,G81&gt;=0),(F81-G81),"-")</f>
        <v>6935352.370000001</v>
      </c>
      <c r="J81" s="48"/>
    </row>
    <row r="82" spans="1:10" s="1" customFormat="1" ht="26.25" customHeight="1">
      <c r="A82" s="48"/>
      <c r="B82" s="39">
        <v>4.0999999999999996</v>
      </c>
      <c r="C82" s="38" t="s">
        <v>33</v>
      </c>
      <c r="D82" s="10">
        <v>27390834.219999999</v>
      </c>
      <c r="E82" s="10">
        <v>-1299586.06</v>
      </c>
      <c r="F82" s="42">
        <f t="shared" ref="F82:F85" si="22">D82+E82</f>
        <v>26091248.16</v>
      </c>
      <c r="G82" s="10">
        <v>19155895.789999999</v>
      </c>
      <c r="H82" s="10">
        <v>19155895.789999999</v>
      </c>
      <c r="I82" s="42">
        <f>IF(AND(F82&gt;=0,G82&gt;=0),(F82-G82),"-")</f>
        <v>6935352.370000001</v>
      </c>
      <c r="J82" s="48"/>
    </row>
    <row r="83" spans="1:10" s="1" customFormat="1" ht="25.5" customHeight="1">
      <c r="A83" s="48"/>
      <c r="B83" s="39">
        <v>4.2</v>
      </c>
      <c r="C83" s="38" t="s">
        <v>34</v>
      </c>
      <c r="D83" s="10">
        <v>0</v>
      </c>
      <c r="E83" s="10">
        <v>0</v>
      </c>
      <c r="F83" s="42">
        <f t="shared" si="22"/>
        <v>0</v>
      </c>
      <c r="G83" s="10">
        <v>0</v>
      </c>
      <c r="H83" s="10">
        <v>0</v>
      </c>
      <c r="I83" s="42">
        <f>IF(AND(F83&gt;=0,G83&gt;=0),(F83-G83),"-")</f>
        <v>0</v>
      </c>
      <c r="J83" s="48"/>
    </row>
    <row r="84" spans="1:10" s="1" customFormat="1" ht="15.75" customHeight="1">
      <c r="A84" s="48"/>
      <c r="B84" s="39">
        <v>4.3</v>
      </c>
      <c r="C84" s="38" t="s">
        <v>35</v>
      </c>
      <c r="D84" s="10">
        <v>0</v>
      </c>
      <c r="E84" s="10">
        <v>0</v>
      </c>
      <c r="F84" s="42">
        <f t="shared" si="22"/>
        <v>0</v>
      </c>
      <c r="G84" s="10">
        <v>0</v>
      </c>
      <c r="H84" s="10">
        <v>0</v>
      </c>
      <c r="I84" s="42">
        <f>IF(AND(F84&gt;=0,G84&gt;=0),(F84-G84),"-")</f>
        <v>0</v>
      </c>
      <c r="J84" s="48"/>
    </row>
    <row r="85" spans="1:10" s="1" customFormat="1" ht="15.75" customHeight="1">
      <c r="A85" s="48"/>
      <c r="B85" s="41">
        <v>4.4000000000000004</v>
      </c>
      <c r="C85" s="38" t="s">
        <v>36</v>
      </c>
      <c r="D85" s="23">
        <v>0</v>
      </c>
      <c r="E85" s="23">
        <v>0</v>
      </c>
      <c r="F85" s="43">
        <f t="shared" si="22"/>
        <v>0</v>
      </c>
      <c r="G85" s="23">
        <v>0</v>
      </c>
      <c r="H85" s="23">
        <v>0</v>
      </c>
      <c r="I85" s="43">
        <f>IF(AND(F85&gt;=0,G85&gt;=0),(F85-G85),"-")</f>
        <v>0</v>
      </c>
      <c r="J85" s="48"/>
    </row>
    <row r="86" spans="1:10" s="14" customFormat="1" ht="14.25">
      <c r="A86" s="48"/>
      <c r="B86" s="32"/>
      <c r="C86" s="33"/>
      <c r="D86" s="34"/>
      <c r="E86" s="34"/>
      <c r="F86" s="34"/>
      <c r="G86" s="34"/>
      <c r="H86" s="34"/>
      <c r="I86" s="35"/>
      <c r="J86" s="48"/>
    </row>
    <row r="87" spans="1:10" s="1" customFormat="1" ht="22.5" customHeight="1">
      <c r="A87" s="48"/>
      <c r="B87" s="15"/>
      <c r="C87" s="18" t="s">
        <v>20</v>
      </c>
      <c r="D87" s="19">
        <f>D12+D49</f>
        <v>1232487296.3800001</v>
      </c>
      <c r="E87" s="19">
        <f t="shared" ref="E87:I87" si="23">E12+E49</f>
        <v>422207305.69</v>
      </c>
      <c r="F87" s="19">
        <f t="shared" si="23"/>
        <v>1654694602.0699999</v>
      </c>
      <c r="G87" s="19">
        <f t="shared" si="23"/>
        <v>1132965119.0699997</v>
      </c>
      <c r="H87" s="19">
        <f t="shared" si="23"/>
        <v>1034286398.27</v>
      </c>
      <c r="I87" s="19">
        <f t="shared" si="23"/>
        <v>521729483.00000018</v>
      </c>
      <c r="J87" s="48"/>
    </row>
    <row r="88" spans="1:10" s="6" customFormat="1">
      <c r="A88" s="52"/>
      <c r="B88" s="52"/>
      <c r="C88" s="53"/>
      <c r="D88" s="53"/>
      <c r="E88" s="53"/>
      <c r="F88" s="53"/>
      <c r="G88" s="53"/>
      <c r="H88" s="49"/>
      <c r="I88" s="49"/>
      <c r="J88" s="49"/>
    </row>
    <row r="89" spans="1:10" s="6" customFormat="1">
      <c r="A89" s="52"/>
      <c r="B89" s="52"/>
      <c r="C89" s="53"/>
      <c r="D89" s="53"/>
      <c r="E89" s="53"/>
      <c r="F89" s="53"/>
      <c r="G89" s="53"/>
      <c r="H89" s="49"/>
      <c r="I89" s="49"/>
      <c r="J89" s="49"/>
    </row>
    <row r="90" spans="1:10" s="36" customFormat="1">
      <c r="A90" s="55"/>
      <c r="B90" s="58"/>
      <c r="C90" s="77" t="s">
        <v>56</v>
      </c>
      <c r="D90" s="56"/>
      <c r="E90" s="57"/>
      <c r="F90" s="56"/>
      <c r="G90" s="56"/>
      <c r="H90" s="55"/>
      <c r="I90" s="55"/>
      <c r="J90" s="55"/>
    </row>
    <row r="91" spans="1:10" s="36" customFormat="1" ht="15.75">
      <c r="A91" s="55"/>
      <c r="B91" s="55"/>
      <c r="C91" s="56"/>
      <c r="D91" s="74"/>
      <c r="E91" s="74"/>
      <c r="F91" s="54"/>
      <c r="G91" s="74"/>
      <c r="H91" s="74"/>
      <c r="I91" s="55"/>
      <c r="J91" s="55"/>
    </row>
    <row r="92" spans="1:10" s="36" customFormat="1" ht="44.25">
      <c r="A92" s="55"/>
      <c r="B92" s="55"/>
      <c r="C92" s="54"/>
      <c r="D92" s="75"/>
      <c r="E92" s="75"/>
      <c r="F92" s="60"/>
      <c r="G92" s="76"/>
      <c r="H92" s="76"/>
      <c r="I92" s="55"/>
      <c r="J92" s="55"/>
    </row>
    <row r="93" spans="1:10" s="36" customFormat="1">
      <c r="A93" s="55"/>
      <c r="B93" s="55"/>
      <c r="C93" s="56"/>
      <c r="D93" s="76"/>
      <c r="E93" s="76"/>
      <c r="F93" s="54"/>
      <c r="G93" s="76"/>
      <c r="H93" s="76"/>
      <c r="I93" s="55"/>
      <c r="J93" s="55"/>
    </row>
    <row r="94" spans="1:10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>
      <c r="A98" s="59"/>
      <c r="B98" s="59"/>
      <c r="C98" s="59"/>
      <c r="D98" s="59"/>
      <c r="E98" s="59"/>
      <c r="F98" s="59"/>
      <c r="G98" s="59"/>
      <c r="H98" s="59"/>
      <c r="I98" s="59"/>
      <c r="J98" s="59"/>
    </row>
  </sheetData>
  <mergeCells count="14">
    <mergeCell ref="D93:E93"/>
    <mergeCell ref="G93:H93"/>
    <mergeCell ref="G92:H92"/>
    <mergeCell ref="D92:E92"/>
    <mergeCell ref="B3:I3"/>
    <mergeCell ref="B4:I4"/>
    <mergeCell ref="B5:I5"/>
    <mergeCell ref="B6:I6"/>
    <mergeCell ref="B7:I7"/>
    <mergeCell ref="B9:C11"/>
    <mergeCell ref="D9:H9"/>
    <mergeCell ref="I9:I10"/>
    <mergeCell ref="D91:E91"/>
    <mergeCell ref="G91:H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Likuit</cp:lastModifiedBy>
  <cp:lastPrinted>2017-01-13T16:37:33Z</cp:lastPrinted>
  <dcterms:created xsi:type="dcterms:W3CDTF">2014-10-31T18:17:16Z</dcterms:created>
  <dcterms:modified xsi:type="dcterms:W3CDTF">2019-07-29T17:39:44Z</dcterms:modified>
</cp:coreProperties>
</file>